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ktennotiz_Master" sheetId="1" state="visible" r:id="rId1"/>
    <sheet xmlns:r="http://schemas.openxmlformats.org/officeDocument/2006/relationships" name="Übersicht &amp; Dashboard" sheetId="2" state="visible" r:id="rId2"/>
    <sheet xmlns:r="http://schemas.openxmlformats.org/officeDocument/2006/relationships" name="Audit &amp; Versionier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FFFFFF"/>
    </font>
    <font>
      <b val="1"/>
    </font>
    <font>
      <name val="Calibri"/>
      <b val="1"/>
      <color rgb="00FFFFFF"/>
      <sz val="18"/>
    </font>
    <font>
      <b val="1"/>
      <sz val="10"/>
    </font>
    <font>
      <b val="1"/>
      <color rgb="000D9488"/>
      <sz val="16"/>
    </font>
    <font>
      <color rgb="000000FF"/>
      <u val="single"/>
    </font>
    <font>
      <i val="1"/>
      <sz val="9"/>
    </font>
    <font>
      <b val="1"/>
      <sz val="11"/>
    </font>
    <font>
      <sz val="10"/>
    </font>
    <font>
      <b val="1"/>
      <color rgb="00FF0000"/>
      <sz val="10"/>
    </font>
  </fonts>
  <fills count="7">
    <fill>
      <patternFill/>
    </fill>
    <fill>
      <patternFill patternType="gray125"/>
    </fill>
    <fill>
      <patternFill patternType="solid">
        <fgColor rgb="000D9488"/>
        <bgColor rgb="000D9488"/>
      </patternFill>
    </fill>
    <fill>
      <patternFill patternType="solid">
        <fgColor rgb="00EF4444"/>
        <bgColor rgb="00EF4444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B923C"/>
        <bgColor rgb="00FB923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3" borderId="0" pivotButton="0" quotePrefix="0" xfId="0"/>
    <xf numFmtId="1" fontId="0" fillId="0" borderId="0" pivotButton="0" quotePrefix="0" xfId="0"/>
    <xf numFmtId="165" fontId="0" fillId="0" borderId="0" pivotButton="0" quotePrefix="0" xfId="0"/>
    <xf numFmtId="0" fontId="2" fillId="4" borderId="0" pivotButton="0" quotePrefix="0" xfId="0"/>
    <xf numFmtId="0" fontId="3" fillId="5" borderId="0" pivotButton="0" quotePrefix="0" xfId="0"/>
    <xf numFmtId="0" fontId="3" fillId="6" borderId="0" pivotButton="0" quotePrefix="0" xfId="0"/>
    <xf numFmtId="0" fontId="4" fillId="2" borderId="0" applyAlignment="1" pivotButton="0" quotePrefix="0" xfId="0">
      <alignment horizontal="center" vertical="center"/>
    </xf>
    <xf numFmtId="0" fontId="3" fillId="0" borderId="0" pivotButton="0" quotePrefix="0" xfId="0"/>
    <xf numFmtId="164" fontId="3" fillId="0" borderId="0" pivotButton="0" quotePrefix="0" xfId="0"/>
    <xf numFmtId="0" fontId="5" fillId="0" borderId="0" applyAlignment="1" pivotButton="0" quotePrefix="0" xfId="0">
      <alignment horizontal="center"/>
    </xf>
    <xf numFmtId="1" fontId="6" fillId="0" borderId="0" applyAlignment="1" pivotButton="0" quotePrefix="0" xfId="0">
      <alignment horizontal="center"/>
    </xf>
    <xf numFmtId="165" fontId="6" fillId="0" borderId="0" applyAlignment="1" pivotButton="0" quotePrefix="0" xfId="0">
      <alignment horizontal="center"/>
    </xf>
    <xf numFmtId="10" fontId="6" fillId="0" borderId="0" applyAlignment="1" pivotButton="0" quotePrefix="0" xfId="0">
      <alignment horizontal="center"/>
    </xf>
    <xf numFmtId="0" fontId="2" fillId="2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Offene vs Abgeschlossene Einträge je Bereich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 &amp; 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 &amp; Dashboard'!$A$9:$A$16</f>
            </numRef>
          </cat>
          <val>
            <numRef>
              <f>'Übersicht &amp; Dashboard'!$B$9:$B$16</f>
            </numRef>
          </val>
        </ser>
        <ser>
          <idx val="1"/>
          <order val="1"/>
          <tx>
            <strRef>
              <f>'Übersicht &amp; Dashboard'!C8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 &amp; Dashboard'!$A$9:$A$16</f>
            </numRef>
          </cat>
          <val>
            <numRef>
              <f>'Übersicht &amp; Dashboard'!$C$9:$C$16</f>
            </numRef>
          </val>
        </ser>
        <ser>
          <idx val="2"/>
          <order val="2"/>
          <tx>
            <strRef>
              <f>'Übersicht &amp; Dashboard'!D8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 &amp; Dashboard'!$A$9:$A$16</f>
            </numRef>
          </cat>
          <val>
            <numRef>
              <f>'Übersicht &amp; Dashboard'!$D$9:$D$16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Bereich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Klassifikation</a:t>
            </a:r>
          </a:p>
        </rich>
      </tx>
    </title>
    <plotArea>
      <pieChart>
        <varyColors val="1"/>
        <ser>
          <idx val="0"/>
          <order val="0"/>
          <tx>
            <strRef>
              <f>'Übersicht &amp; Dashboard'!B18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 &amp; Dashboard'!$A$19:$A$22</f>
            </numRef>
          </cat>
          <val>
            <numRef>
              <f>'Übersicht &amp; Dashboard'!$B$19:$B$22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System</author>
  </authors>
  <commentList>
    <comment ref="M5" authorId="0" shapeId="0">
      <text>
        <t>Zugriff beschränkt; Audit-Log erforderlich</t>
      </text>
    </comment>
    <comment ref="M7" authorId="0" shapeId="0">
      <text>
        <t>Zugriff beschränkt; Audit-Log erforderlich</t>
      </text>
    </comment>
    <comment ref="M17" authorId="0" shapeId="0">
      <text>
        <t>Zugriff beschränkt; Audit-Log erforderlich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7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22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Notizen" displayName="tblNotizen" ref="A1:T21" headerRowCount="1">
  <autoFilter ref="A1:T21"/>
  <tableColumns count="20">
    <tableColumn id="1" name="ID"/>
    <tableColumn id="2" name="Datum Eintrag"/>
    <tableColumn id="3" name="Ersteller Rolle"/>
    <tableColumn id="4" name="Bereich / Geschäftsbereich"/>
    <tableColumn id="5" name="Typ"/>
    <tableColumn id="6" name="Titel"/>
    <tableColumn id="7" name="Zusammenfassung"/>
    <tableColumn id="8" name="Verantwortlicher Rolle"/>
    <tableColumn id="9" name="Status"/>
    <tableColumn id="10" name="Priorität"/>
    <tableColumn id="11" name="Frist / Fälligkeitsdatum"/>
    <tableColumn id="12" name="Tage offen"/>
    <tableColumn id="13" name="Klassifikation"/>
    <tableColumn id="14" name="Aufbewahrungsfrist"/>
    <tableColumn id="15" name="Finanzieller Impact (€)"/>
    <tableColumn id="16" name="Compliance-Risiko"/>
    <tableColumn id="17" name="Notiz / Letzte Änderung"/>
    <tableColumn id="18" name="Letzte Änderung Datum"/>
    <tableColumn id="19" name="Genehmigungsstatus"/>
    <tableColumn id="20" name="Genehmigt von (Rolle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Audit" displayName="tblAudit" ref="A1:I9" headerRowCount="1">
  <autoFilter ref="A1:I9"/>
  <tableColumns count="9">
    <tableColumn id="1" name="Log-ID"/>
    <tableColumn id="2" name="Betroffene Aktennotiz ID"/>
    <tableColumn id="3" name="Aktion"/>
    <tableColumn id="4" name="Kurzbeschreibung der Änderung"/>
    <tableColumn id="5" name="Rolle"/>
    <tableColumn id="6" name="Änderungsdatum"/>
    <tableColumn id="7" name="Versionsnummer"/>
    <tableColumn id="8" name="Prüfvermerk"/>
    <tableColumn id="9" name="Audit-Referenz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'Audit &amp; Versionierung'!A1" TargetMode="External" Id="rId1"/><Relationship Type="http://schemas.openxmlformats.org/officeDocument/2006/relationships/drawing" Target="/xl/drawings/drawing1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tabColor rgb="000D9488"/>
    <outlinePr summaryBelow="1" summaryRight="1"/>
    <pageSetUpPr/>
  </sheetPr>
  <dimension ref="A1:T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18" customWidth="1" min="4" max="4"/>
    <col width="16" customWidth="1" min="5" max="5"/>
    <col width="40" customWidth="1" min="6" max="6"/>
    <col width="60" customWidth="1" min="7" max="7"/>
    <col width="22" customWidth="1" min="8" max="8"/>
    <col width="16" customWidth="1" min="9" max="9"/>
    <col width="12" customWidth="1" min="10" max="10"/>
    <col width="12" customWidth="1" min="11" max="11"/>
    <col width="12" customWidth="1" min="12" max="12"/>
    <col width="18" customWidth="1" min="13" max="13"/>
    <col width="14" customWidth="1" min="14" max="14"/>
    <col width="16" customWidth="1" min="15" max="15"/>
    <col width="10" customWidth="1" min="16" max="16"/>
    <col width="30" customWidth="1" min="17" max="17"/>
    <col width="12" customWidth="1" min="18" max="18"/>
    <col width="20" customWidth="1" min="19" max="19"/>
    <col width="22" customWidth="1" min="20" max="20"/>
  </cols>
  <sheetData>
    <row r="1">
      <c r="A1" s="1" t="inlineStr">
        <is>
          <t>ID</t>
        </is>
      </c>
      <c r="B1" s="1" t="inlineStr">
        <is>
          <t>Datum Eintrag</t>
        </is>
      </c>
      <c r="C1" s="1" t="inlineStr">
        <is>
          <t>Ersteller Rolle</t>
        </is>
      </c>
      <c r="D1" s="1" t="inlineStr">
        <is>
          <t>Bereich / Geschäftsbereich</t>
        </is>
      </c>
      <c r="E1" s="1" t="inlineStr">
        <is>
          <t>Typ</t>
        </is>
      </c>
      <c r="F1" s="1" t="inlineStr">
        <is>
          <t>Titel</t>
        </is>
      </c>
      <c r="G1" s="1" t="inlineStr">
        <is>
          <t>Zusammenfassung</t>
        </is>
      </c>
      <c r="H1" s="1" t="inlineStr">
        <is>
          <t>Verantwortlicher Rolle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Frist / Fälligkeitsdatum</t>
        </is>
      </c>
      <c r="L1" s="1" t="inlineStr">
        <is>
          <t>Tage offen</t>
        </is>
      </c>
      <c r="M1" s="1" t="inlineStr">
        <is>
          <t>Klassifikation</t>
        </is>
      </c>
      <c r="N1" s="1" t="inlineStr">
        <is>
          <t>Aufbewahrungsfrist</t>
        </is>
      </c>
      <c r="O1" s="1" t="inlineStr">
        <is>
          <t>Finanzieller Impact (€)</t>
        </is>
      </c>
      <c r="P1" s="1" t="inlineStr">
        <is>
          <t>Compliance-Risiko</t>
        </is>
      </c>
      <c r="Q1" s="1" t="inlineStr">
        <is>
          <t>Notiz / Letzte Änderung</t>
        </is>
      </c>
      <c r="R1" s="1" t="inlineStr">
        <is>
          <t>Letzte Änderung Datum</t>
        </is>
      </c>
      <c r="S1" s="1" t="inlineStr">
        <is>
          <t>Genehmigungsstatus</t>
        </is>
      </c>
      <c r="T1" s="1" t="inlineStr">
        <is>
          <t>Genehmigt von (Rolle)</t>
        </is>
      </c>
    </row>
    <row r="2">
      <c r="A2" t="inlineStr">
        <is>
          <t>AN-2025-0001</t>
        </is>
      </c>
      <c r="B2" s="2" t="inlineStr">
        <is>
          <t>15.07.2025</t>
        </is>
      </c>
      <c r="C2" t="inlineStr">
        <is>
          <t>Sekretariat Vorstand</t>
        </is>
      </c>
      <c r="D2" t="inlineStr">
        <is>
          <t>Vorstand</t>
        </is>
      </c>
      <c r="E2" t="inlineStr">
        <is>
          <t>Sitzungsnotiz</t>
        </is>
      </c>
      <c r="F2" t="inlineStr">
        <is>
          <t>Vorstandssitzung 15.07 - Strategie</t>
        </is>
      </c>
      <c r="G2" t="inlineStr">
        <is>
          <t>Strategische Weichenstellung; Vorstand beschließt Initiativprojekt</t>
        </is>
      </c>
      <c r="H2" t="inlineStr">
        <is>
          <t>Leitung Strategie</t>
        </is>
      </c>
      <c r="I2" s="3" t="inlineStr">
        <is>
          <t>Offen</t>
        </is>
      </c>
      <c r="J2" t="inlineStr">
        <is>
          <t>Hoch</t>
        </is>
      </c>
      <c r="K2" s="2" t="inlineStr">
        <is>
          <t>30.09.2025</t>
        </is>
      </c>
      <c r="L2" s="4">
        <f>WENN(I2="Abgeschlossen";0;HEUTE()-B2)</f>
        <v/>
      </c>
      <c r="M2" t="inlineStr">
        <is>
          <t>Vertraulich</t>
        </is>
      </c>
      <c r="N2" t="inlineStr">
        <is>
          <t>10 Jahre</t>
        </is>
      </c>
      <c r="O2" s="5" t="n">
        <v>0</v>
      </c>
      <c r="P2" t="n">
        <v>4</v>
      </c>
      <c r="Q2" t="inlineStr">
        <is>
          <t>Initialeintrag</t>
        </is>
      </c>
      <c r="R2" s="2" t="inlineStr">
        <is>
          <t>15.07.2025</t>
        </is>
      </c>
      <c r="S2" t="inlineStr">
        <is>
          <t>Ausstehend</t>
        </is>
      </c>
      <c r="T2" t="inlineStr">
        <is>
          <t>CEO (Genehmiger)</t>
        </is>
      </c>
    </row>
    <row r="3">
      <c r="A3" t="inlineStr">
        <is>
          <t>AN-2025-0002</t>
        </is>
      </c>
      <c r="B3" s="2" t="inlineStr">
        <is>
          <t>02.06.2025</t>
        </is>
      </c>
      <c r="C3" t="inlineStr">
        <is>
          <t>Leitung Finanzen</t>
        </is>
      </c>
      <c r="D3" t="inlineStr">
        <is>
          <t>Finanzen</t>
        </is>
      </c>
      <c r="E3" t="inlineStr">
        <is>
          <t>Entscheidung</t>
        </is>
      </c>
      <c r="F3" t="inlineStr">
        <is>
          <t>Freigabe Budget Q3</t>
        </is>
      </c>
      <c r="G3" t="inlineStr">
        <is>
          <t>Budgetfreigabe für Bereich Produktion</t>
        </is>
      </c>
      <c r="H3" t="inlineStr">
        <is>
          <t>Leitung Finanzen</t>
        </is>
      </c>
      <c r="I3" s="6" t="inlineStr">
        <is>
          <t>Genehmigt</t>
        </is>
      </c>
      <c r="J3" t="inlineStr">
        <is>
          <t>Hoch</t>
        </is>
      </c>
      <c r="K3" s="2" t="inlineStr">
        <is>
          <t>01.07.2025</t>
        </is>
      </c>
      <c r="L3" s="4">
        <f>WENN(I3="Abgeschlossen";0;HEUTE()-B3)</f>
        <v/>
      </c>
      <c r="M3" t="inlineStr">
        <is>
          <t>Intern</t>
        </is>
      </c>
      <c r="N3" t="inlineStr">
        <is>
          <t>5 Jahre</t>
        </is>
      </c>
      <c r="O3" s="5" t="n">
        <v>2300000</v>
      </c>
      <c r="P3" t="n">
        <v>5</v>
      </c>
      <c r="Q3" t="inlineStr">
        <is>
          <t>Budget genehmigt</t>
        </is>
      </c>
      <c r="R3" s="2" t="inlineStr">
        <is>
          <t>03.06.2025</t>
        </is>
      </c>
      <c r="S3" t="inlineStr">
        <is>
          <t>Genehmigt</t>
        </is>
      </c>
      <c r="T3" t="inlineStr">
        <is>
          <t>CFO</t>
        </is>
      </c>
    </row>
    <row r="4">
      <c r="A4" t="inlineStr">
        <is>
          <t>AN-2025-0003</t>
        </is>
      </c>
      <c r="B4" s="2" t="inlineStr">
        <is>
          <t>20.05.2025</t>
        </is>
      </c>
      <c r="C4" t="inlineStr">
        <is>
          <t>Leitung Recht</t>
        </is>
      </c>
      <c r="D4" t="inlineStr">
        <is>
          <t>Recht</t>
        </is>
      </c>
      <c r="E4" t="inlineStr">
        <is>
          <t>Aufgabe</t>
        </is>
      </c>
      <c r="F4" t="inlineStr">
        <is>
          <t>Vertragsprüfung Lieferant X</t>
        </is>
      </c>
      <c r="G4" t="inlineStr">
        <is>
          <t>Prüfung Haftungsregelung</t>
        </is>
      </c>
      <c r="H4" t="inlineStr">
        <is>
          <t>Leitung Recht</t>
        </is>
      </c>
      <c r="I4" s="7" t="inlineStr">
        <is>
          <t>In Bearbeitung</t>
        </is>
      </c>
      <c r="J4" t="inlineStr">
        <is>
          <t>Mittel</t>
        </is>
      </c>
      <c r="K4" s="2" t="inlineStr">
        <is>
          <t>30.06.2025</t>
        </is>
      </c>
      <c r="L4" s="4">
        <f>WENN(I4="Abgeschlossen";0;HEUTE()-B4)</f>
        <v/>
      </c>
      <c r="M4" t="inlineStr">
        <is>
          <t>Vertraulich</t>
        </is>
      </c>
      <c r="N4" t="inlineStr">
        <is>
          <t>5 Jahre</t>
        </is>
      </c>
      <c r="O4" s="5" t="n">
        <v>0</v>
      </c>
      <c r="P4" t="n">
        <v>3</v>
      </c>
      <c r="Q4" t="inlineStr">
        <is>
          <t>Fristverlängerung angefragt</t>
        </is>
      </c>
      <c r="R4" s="2" t="inlineStr">
        <is>
          <t>21.05.2025</t>
        </is>
      </c>
      <c r="S4" t="inlineStr">
        <is>
          <t>Ausstehend</t>
        </is>
      </c>
      <c r="T4" t="inlineStr">
        <is>
          <t>Leitung Recht</t>
        </is>
      </c>
    </row>
    <row r="5">
      <c r="A5" t="inlineStr">
        <is>
          <t>AN-2025-0004</t>
        </is>
      </c>
      <c r="B5" s="2" t="inlineStr">
        <is>
          <t>28.04.2025</t>
        </is>
      </c>
      <c r="C5" t="inlineStr">
        <is>
          <t>Leitung Compliance</t>
        </is>
      </c>
      <c r="D5" t="inlineStr">
        <is>
          <t>Compliance</t>
        </is>
      </c>
      <c r="E5" t="inlineStr">
        <is>
          <t>Aufgabe</t>
        </is>
      </c>
      <c r="F5" t="inlineStr">
        <is>
          <t>SOX-Kontrolle Prozess Y</t>
        </is>
      </c>
      <c r="G5" t="inlineStr">
        <is>
          <t>Einrichtung zusätzlicher Kontrollen</t>
        </is>
      </c>
      <c r="H5" t="inlineStr">
        <is>
          <t>Leitung Compliance</t>
        </is>
      </c>
      <c r="I5" s="7" t="inlineStr">
        <is>
          <t>In Bearbeitung</t>
        </is>
      </c>
      <c r="J5" t="inlineStr">
        <is>
          <t>Hoch</t>
        </is>
      </c>
      <c r="K5" s="2" t="inlineStr">
        <is>
          <t>15.08.2025</t>
        </is>
      </c>
      <c r="L5" s="4">
        <f>WENN(I5="Abgeschlossen";0;HEUTE()-B5)</f>
        <v/>
      </c>
      <c r="M5" t="inlineStr">
        <is>
          <t>Streng vertraulich</t>
        </is>
      </c>
      <c r="N5" t="inlineStr">
        <is>
          <t>10 Jahre</t>
        </is>
      </c>
      <c r="O5" s="5" t="n">
        <v>0</v>
      </c>
      <c r="P5" t="n">
        <v>5</v>
      </c>
      <c r="Q5" t="inlineStr">
        <is>
          <t>Kontrollplan erstellt</t>
        </is>
      </c>
      <c r="R5" s="2" t="inlineStr">
        <is>
          <t>29.04.2025</t>
        </is>
      </c>
      <c r="S5" t="inlineStr">
        <is>
          <t>Ausstehend</t>
        </is>
      </c>
      <c r="T5" t="inlineStr">
        <is>
          <t>CCO</t>
        </is>
      </c>
    </row>
    <row r="6">
      <c r="A6" t="inlineStr">
        <is>
          <t>AN-2025-0005</t>
        </is>
      </c>
      <c r="B6" s="2" t="inlineStr">
        <is>
          <t>05.03.2025</t>
        </is>
      </c>
      <c r="C6" t="inlineStr">
        <is>
          <t>CHRO</t>
        </is>
      </c>
      <c r="D6" t="inlineStr">
        <is>
          <t>HR</t>
        </is>
      </c>
      <c r="E6" t="inlineStr">
        <is>
          <t>Kurzmemo</t>
        </is>
      </c>
      <c r="F6" t="inlineStr">
        <is>
          <t>Staffing-Plan 2025</t>
        </is>
      </c>
      <c r="G6" t="inlineStr">
        <is>
          <t>Genehmigung Neueinstellungen Q3</t>
        </is>
      </c>
      <c r="H6" t="inlineStr">
        <is>
          <t>CHRO</t>
        </is>
      </c>
      <c r="I6" s="8" t="inlineStr">
        <is>
          <t>Zur Prüfung</t>
        </is>
      </c>
      <c r="J6" t="inlineStr">
        <is>
          <t>Mittel</t>
        </is>
      </c>
      <c r="K6" s="2" t="inlineStr">
        <is>
          <t>20.04.2025</t>
        </is>
      </c>
      <c r="L6" s="4">
        <f>WENN(I6="Abgeschlossen";0;HEUTE()-B6)</f>
        <v/>
      </c>
      <c r="M6" t="inlineStr">
        <is>
          <t>Intern</t>
        </is>
      </c>
      <c r="N6" t="inlineStr">
        <is>
          <t>5 Jahre</t>
        </is>
      </c>
      <c r="O6" s="5" t="n">
        <v>150000</v>
      </c>
      <c r="P6" t="n">
        <v>3</v>
      </c>
      <c r="Q6" t="inlineStr">
        <is>
          <t>Budgetbedarf geprüft</t>
        </is>
      </c>
      <c r="R6" s="2" t="inlineStr">
        <is>
          <t>06.03.2025</t>
        </is>
      </c>
      <c r="S6" t="inlineStr">
        <is>
          <t>Ausstehend</t>
        </is>
      </c>
      <c r="T6" t="inlineStr">
        <is>
          <t>CFO</t>
        </is>
      </c>
    </row>
    <row r="7">
      <c r="A7" t="inlineStr">
        <is>
          <t>AN-2025-0006</t>
        </is>
      </c>
      <c r="B7" s="2" t="inlineStr">
        <is>
          <t>12.02.2025</t>
        </is>
      </c>
      <c r="C7" t="inlineStr">
        <is>
          <t>CIO</t>
        </is>
      </c>
      <c r="D7" t="inlineStr">
        <is>
          <t>IT</t>
        </is>
      </c>
      <c r="E7" t="inlineStr">
        <is>
          <t>Bericht</t>
        </is>
      </c>
      <c r="F7" t="inlineStr">
        <is>
          <t>IT-Security Review</t>
        </is>
      </c>
      <c r="G7" t="inlineStr">
        <is>
          <t>Ergebnisse PenTest</t>
        </is>
      </c>
      <c r="H7" t="inlineStr">
        <is>
          <t>CIO</t>
        </is>
      </c>
      <c r="I7" s="6" t="inlineStr">
        <is>
          <t>Abgeschlossen</t>
        </is>
      </c>
      <c r="J7" t="inlineStr">
        <is>
          <t>Hoch</t>
        </is>
      </c>
      <c r="K7" t="inlineStr"/>
      <c r="L7" s="4">
        <f>WENN(I7="Abgeschlossen";0;HEUTE()-B7)</f>
        <v/>
      </c>
      <c r="M7" t="inlineStr">
        <is>
          <t>Streng vertraulich</t>
        </is>
      </c>
      <c r="N7" t="inlineStr">
        <is>
          <t>10 Jahre</t>
        </is>
      </c>
      <c r="O7" s="5" t="n">
        <v>0</v>
      </c>
      <c r="P7" t="n">
        <v>5</v>
      </c>
      <c r="Q7" t="inlineStr">
        <is>
          <t>Maßnahmen umgesetzt</t>
        </is>
      </c>
      <c r="R7" s="2" t="inlineStr">
        <is>
          <t>15.02.2025</t>
        </is>
      </c>
      <c r="S7" t="inlineStr">
        <is>
          <t>Genehmigt</t>
        </is>
      </c>
      <c r="T7" t="inlineStr">
        <is>
          <t>CISO</t>
        </is>
      </c>
    </row>
    <row r="8">
      <c r="A8" t="inlineStr">
        <is>
          <t>AN-2025-0007</t>
        </is>
      </c>
      <c r="B8" s="2" t="inlineStr">
        <is>
          <t>18.06.2025</t>
        </is>
      </c>
      <c r="C8" t="inlineStr">
        <is>
          <t>Leitung Vertrieb</t>
        </is>
      </c>
      <c r="D8" t="inlineStr">
        <is>
          <t>Vertrieb</t>
        </is>
      </c>
      <c r="E8" t="inlineStr">
        <is>
          <t>Aufgabe</t>
        </is>
      </c>
      <c r="F8" t="inlineStr">
        <is>
          <t>Kundenvertrag A - Eskalation</t>
        </is>
      </c>
      <c r="G8" t="inlineStr">
        <is>
          <t>Prüfung Preisnachlass</t>
        </is>
      </c>
      <c r="H8" t="inlineStr">
        <is>
          <t>Leitung Vertrieb</t>
        </is>
      </c>
      <c r="I8" s="3" t="inlineStr">
        <is>
          <t>Offen</t>
        </is>
      </c>
      <c r="J8" t="inlineStr">
        <is>
          <t>Hoch</t>
        </is>
      </c>
      <c r="K8" s="2" t="inlineStr">
        <is>
          <t>10.07.2025</t>
        </is>
      </c>
      <c r="L8" s="4">
        <f>WENN(I8="Abgeschlossen";0;HEUTE()-B8)</f>
        <v/>
      </c>
      <c r="M8" t="inlineStr">
        <is>
          <t>Vertraulich</t>
        </is>
      </c>
      <c r="N8" t="inlineStr">
        <is>
          <t>5 Jahre</t>
        </is>
      </c>
      <c r="O8" s="5" t="n">
        <v>250000</v>
      </c>
      <c r="P8" t="n">
        <v>4</v>
      </c>
      <c r="Q8" t="inlineStr">
        <is>
          <t>Verhandlungsstand 2</t>
        </is>
      </c>
      <c r="R8" s="2" t="inlineStr">
        <is>
          <t>19.06.2025</t>
        </is>
      </c>
      <c r="S8" t="inlineStr">
        <is>
          <t>Ausstehend</t>
        </is>
      </c>
      <c r="T8" t="inlineStr">
        <is>
          <t>COO</t>
        </is>
      </c>
    </row>
    <row r="9">
      <c r="A9" t="inlineStr">
        <is>
          <t>AN-2025-0008</t>
        </is>
      </c>
      <c r="B9" s="2" t="inlineStr">
        <is>
          <t>30.01.2025</t>
        </is>
      </c>
      <c r="C9" t="inlineStr">
        <is>
          <t>Referent Strategie</t>
        </is>
      </c>
      <c r="D9" t="inlineStr">
        <is>
          <t>Strategie</t>
        </is>
      </c>
      <c r="E9" t="inlineStr">
        <is>
          <t>Sitzungsnotiz</t>
        </is>
      </c>
      <c r="F9" t="inlineStr">
        <is>
          <t>Workstream Fusion B</t>
        </is>
      </c>
      <c r="G9" t="inlineStr">
        <is>
          <t>Ergebnisse Sondierungsphase</t>
        </is>
      </c>
      <c r="H9" t="inlineStr">
        <is>
          <t>Referent Strategie</t>
        </is>
      </c>
      <c r="I9" s="6" t="inlineStr">
        <is>
          <t>Abgeschlossen</t>
        </is>
      </c>
      <c r="J9" t="inlineStr">
        <is>
          <t>Niedrig</t>
        </is>
      </c>
      <c r="K9" t="inlineStr"/>
      <c r="L9" s="4">
        <f>WENN(I9="Abgeschlossen";0;HEUTE()-B9)</f>
        <v/>
      </c>
      <c r="M9" t="inlineStr">
        <is>
          <t>Intern</t>
        </is>
      </c>
      <c r="N9" t="inlineStr">
        <is>
          <t>5 Jahre</t>
        </is>
      </c>
      <c r="O9" s="5" t="n">
        <v>0</v>
      </c>
      <c r="P9" t="n">
        <v>2</v>
      </c>
      <c r="Q9" t="inlineStr">
        <is>
          <t>Abschlussbericht erstellt</t>
        </is>
      </c>
      <c r="R9" s="2" t="inlineStr">
        <is>
          <t>02.02.2025</t>
        </is>
      </c>
      <c r="S9" t="inlineStr">
        <is>
          <t>Nicht erforderlich</t>
        </is>
      </c>
      <c r="T9" t="inlineStr">
        <is>
          <t>-</t>
        </is>
      </c>
    </row>
    <row r="10">
      <c r="A10" t="inlineStr">
        <is>
          <t>AN-2025-0009</t>
        </is>
      </c>
      <c r="B10" s="2" t="inlineStr">
        <is>
          <t>11.07.2025</t>
        </is>
      </c>
      <c r="C10" t="inlineStr">
        <is>
          <t>Leitung Finanzen</t>
        </is>
      </c>
      <c r="D10" t="inlineStr">
        <is>
          <t>Finanzen</t>
        </is>
      </c>
      <c r="E10" t="inlineStr">
        <is>
          <t>Aufgabe</t>
        </is>
      </c>
      <c r="F10" t="inlineStr">
        <is>
          <t>Audit Findings - Liquidity</t>
        </is>
      </c>
      <c r="G10" t="inlineStr">
        <is>
          <t>Maßnahmenplan Liquidität</t>
        </is>
      </c>
      <c r="H10" t="inlineStr">
        <is>
          <t>Leitung Finanzen</t>
        </is>
      </c>
      <c r="I10" s="7" t="inlineStr">
        <is>
          <t>In Bearbeitung</t>
        </is>
      </c>
      <c r="J10" t="inlineStr">
        <is>
          <t>Hoch</t>
        </is>
      </c>
      <c r="K10" s="2" t="inlineStr">
        <is>
          <t>31.07.2025</t>
        </is>
      </c>
      <c r="L10" s="4">
        <f>WENN(I10="Abgeschlossen";0;HEUTE()-B10)</f>
        <v/>
      </c>
      <c r="M10" t="inlineStr">
        <is>
          <t>Vertraulich</t>
        </is>
      </c>
      <c r="N10" t="inlineStr">
        <is>
          <t>5 Jahre</t>
        </is>
      </c>
      <c r="O10" s="5" t="n">
        <v>1200000</v>
      </c>
      <c r="P10" t="n">
        <v>5</v>
      </c>
      <c r="Q10" t="inlineStr">
        <is>
          <t>Maßnahmenpriorisiert</t>
        </is>
      </c>
      <c r="R10" s="2" t="inlineStr">
        <is>
          <t>12.07.2025</t>
        </is>
      </c>
      <c r="S10" t="inlineStr">
        <is>
          <t>Ausstehend</t>
        </is>
      </c>
      <c r="T10" t="inlineStr">
        <is>
          <t>CFO</t>
        </is>
      </c>
    </row>
    <row r="11">
      <c r="A11" t="inlineStr">
        <is>
          <t>AN-2025-0010</t>
        </is>
      </c>
      <c r="B11" s="2" t="inlineStr">
        <is>
          <t>25.06.2025</t>
        </is>
      </c>
      <c r="C11" t="inlineStr">
        <is>
          <t>Leitung Recht</t>
        </is>
      </c>
      <c r="D11" t="inlineStr">
        <is>
          <t>Recht</t>
        </is>
      </c>
      <c r="E11" t="inlineStr">
        <is>
          <t>Entscheidung</t>
        </is>
      </c>
      <c r="F11" t="inlineStr">
        <is>
          <t>Genehmigung NDA-Vorlage</t>
        </is>
      </c>
      <c r="G11" t="inlineStr">
        <is>
          <t>Standard-NDA genehmigen</t>
        </is>
      </c>
      <c r="H11" t="inlineStr">
        <is>
          <t>Leitung Recht</t>
        </is>
      </c>
      <c r="I11" s="6" t="inlineStr">
        <is>
          <t>Genehmigt</t>
        </is>
      </c>
      <c r="J11" t="inlineStr">
        <is>
          <t>Mittel</t>
        </is>
      </c>
      <c r="K11" t="inlineStr"/>
      <c r="L11" s="4">
        <f>WENN(I11="Abgeschlossen";0;HEUTE()-B11)</f>
        <v/>
      </c>
      <c r="M11" t="inlineStr">
        <is>
          <t>Intern</t>
        </is>
      </c>
      <c r="N11" t="inlineStr">
        <is>
          <t>5 Jahre</t>
        </is>
      </c>
      <c r="O11" s="5" t="n">
        <v>0</v>
      </c>
      <c r="P11" t="n">
        <v>2</v>
      </c>
      <c r="Q11" t="inlineStr">
        <is>
          <t>Vorlage verteilt</t>
        </is>
      </c>
      <c r="R11" s="2" t="inlineStr">
        <is>
          <t>26.06.2025</t>
        </is>
      </c>
      <c r="S11" t="inlineStr">
        <is>
          <t>Genehmigt</t>
        </is>
      </c>
      <c r="T11" t="inlineStr">
        <is>
          <t>Leitung Recht</t>
        </is>
      </c>
    </row>
    <row r="12">
      <c r="A12" t="inlineStr">
        <is>
          <t>AN-2025-0011</t>
        </is>
      </c>
      <c r="B12" s="2" t="inlineStr">
        <is>
          <t>01.05.2025</t>
        </is>
      </c>
      <c r="C12" t="inlineStr">
        <is>
          <t>Sekretariat Vorstand</t>
        </is>
      </c>
      <c r="D12" t="inlineStr">
        <is>
          <t>Vorstand</t>
        </is>
      </c>
      <c r="E12" t="inlineStr">
        <is>
          <t>Kurzmemo</t>
        </is>
      </c>
      <c r="F12" t="inlineStr">
        <is>
          <t>Vorstandsdelegation</t>
        </is>
      </c>
      <c r="G12" t="inlineStr">
        <is>
          <t>Temporäre Zuständigkeiten</t>
        </is>
      </c>
      <c r="H12" t="inlineStr">
        <is>
          <t>Sekretariat Vorstand</t>
        </is>
      </c>
      <c r="I12" s="6" t="inlineStr">
        <is>
          <t>Abgeschlossen</t>
        </is>
      </c>
      <c r="J12" t="inlineStr">
        <is>
          <t>Niedrig</t>
        </is>
      </c>
      <c r="K12" t="inlineStr"/>
      <c r="L12" s="4">
        <f>WENN(I12="Abgeschlossen";0;HEUTE()-B12)</f>
        <v/>
      </c>
      <c r="M12" t="inlineStr">
        <is>
          <t>Intern</t>
        </is>
      </c>
      <c r="N12" t="inlineStr">
        <is>
          <t>3 Jahre</t>
        </is>
      </c>
      <c r="O12" s="5" t="n">
        <v>0</v>
      </c>
      <c r="P12" t="n">
        <v>1</v>
      </c>
      <c r="Q12" t="inlineStr">
        <is>
          <t>Delegation dokumentiert</t>
        </is>
      </c>
      <c r="R12" s="2" t="inlineStr">
        <is>
          <t>02.05.2025</t>
        </is>
      </c>
      <c r="S12" t="inlineStr">
        <is>
          <t>Nicht erforderlich</t>
        </is>
      </c>
      <c r="T12" t="inlineStr">
        <is>
          <t>-</t>
        </is>
      </c>
    </row>
    <row r="13">
      <c r="A13" t="inlineStr">
        <is>
          <t>AN-2025-0012</t>
        </is>
      </c>
      <c r="B13" s="2" t="inlineStr">
        <is>
          <t>09.04.2025</t>
        </is>
      </c>
      <c r="C13" t="inlineStr">
        <is>
          <t>Leitung Compliance</t>
        </is>
      </c>
      <c r="D13" t="inlineStr">
        <is>
          <t>Compliance</t>
        </is>
      </c>
      <c r="E13" t="inlineStr">
        <is>
          <t>Sitzungsnotiz</t>
        </is>
      </c>
      <c r="F13" t="inlineStr">
        <is>
          <t>Compliance Training Q2</t>
        </is>
      </c>
      <c r="G13" t="inlineStr">
        <is>
          <t>Planung / Teilnehmerliste</t>
        </is>
      </c>
      <c r="H13" t="inlineStr">
        <is>
          <t>Leitung Compliance</t>
        </is>
      </c>
      <c r="I13" s="3" t="inlineStr">
        <is>
          <t>Offen</t>
        </is>
      </c>
      <c r="J13" t="inlineStr">
        <is>
          <t>Mittel</t>
        </is>
      </c>
      <c r="K13" s="2" t="inlineStr">
        <is>
          <t>01.06.2025</t>
        </is>
      </c>
      <c r="L13" s="4">
        <f>WENN(I13="Abgeschlossen";0;HEUTE()-B13)</f>
        <v/>
      </c>
      <c r="M13" t="inlineStr">
        <is>
          <t>Intern</t>
        </is>
      </c>
      <c r="N13" t="inlineStr">
        <is>
          <t>3 Jahre</t>
        </is>
      </c>
      <c r="O13" s="5" t="n">
        <v>75000</v>
      </c>
      <c r="P13" t="n">
        <v>3</v>
      </c>
      <c r="Q13" t="inlineStr">
        <is>
          <t>Trainingsplan ausstehend</t>
        </is>
      </c>
      <c r="R13" s="2" t="inlineStr">
        <is>
          <t>10.04.2025</t>
        </is>
      </c>
      <c r="S13" t="inlineStr">
        <is>
          <t>Ausstehend</t>
        </is>
      </c>
      <c r="T13" t="inlineStr">
        <is>
          <t>HR</t>
        </is>
      </c>
    </row>
    <row r="14">
      <c r="A14" t="inlineStr">
        <is>
          <t>AN-2025-0013</t>
        </is>
      </c>
      <c r="B14" s="2" t="inlineStr">
        <is>
          <t>14.07.2025</t>
        </is>
      </c>
      <c r="C14" t="inlineStr">
        <is>
          <t>CIO</t>
        </is>
      </c>
      <c r="D14" t="inlineStr">
        <is>
          <t>IT</t>
        </is>
      </c>
      <c r="E14" t="inlineStr">
        <is>
          <t>Aufgabe</t>
        </is>
      </c>
      <c r="F14" t="inlineStr">
        <is>
          <t>ERP-Release Vorbereitung</t>
        </is>
      </c>
      <c r="G14" t="inlineStr">
        <is>
          <t>Rollout Risiken abschätzen</t>
        </is>
      </c>
      <c r="H14" t="inlineStr">
        <is>
          <t>CIO</t>
        </is>
      </c>
      <c r="I14" s="7" t="inlineStr">
        <is>
          <t>In Bearbeitung</t>
        </is>
      </c>
      <c r="J14" t="inlineStr">
        <is>
          <t>Hoch</t>
        </is>
      </c>
      <c r="K14" s="2" t="inlineStr">
        <is>
          <t>20.08.2025</t>
        </is>
      </c>
      <c r="L14" s="4">
        <f>WENN(I14="Abgeschlossen";0;HEUTE()-B14)</f>
        <v/>
      </c>
      <c r="M14" t="inlineStr">
        <is>
          <t>Vertraulich</t>
        </is>
      </c>
      <c r="N14" t="inlineStr">
        <is>
          <t>5 Jahre</t>
        </is>
      </c>
      <c r="O14" s="5" t="n">
        <v>450000</v>
      </c>
      <c r="P14" t="n">
        <v>4</v>
      </c>
      <c r="Q14" t="inlineStr">
        <is>
          <t>Testphase gestartet</t>
        </is>
      </c>
      <c r="R14" s="2" t="inlineStr">
        <is>
          <t>15.07.2025</t>
        </is>
      </c>
      <c r="S14" t="inlineStr">
        <is>
          <t>Ausstehend</t>
        </is>
      </c>
      <c r="T14" t="inlineStr">
        <is>
          <t>CIO</t>
        </is>
      </c>
    </row>
    <row r="15">
      <c r="A15" t="inlineStr">
        <is>
          <t>AN-2025-0014</t>
        </is>
      </c>
      <c r="B15" s="2" t="inlineStr">
        <is>
          <t>03.06.2025</t>
        </is>
      </c>
      <c r="C15" t="inlineStr">
        <is>
          <t>Leitung Vertrieb</t>
        </is>
      </c>
      <c r="D15" t="inlineStr">
        <is>
          <t>Vertrieb</t>
        </is>
      </c>
      <c r="E15" t="inlineStr">
        <is>
          <t>Bericht</t>
        </is>
      </c>
      <c r="F15" t="inlineStr">
        <is>
          <t>Sales Pipeline Q2</t>
        </is>
      </c>
      <c r="G15" t="inlineStr">
        <is>
          <t>Top 10 Opportunities</t>
        </is>
      </c>
      <c r="H15" t="inlineStr">
        <is>
          <t>Leitung Vertrieb</t>
        </is>
      </c>
      <c r="I15" s="6" t="inlineStr">
        <is>
          <t>Genehmigt</t>
        </is>
      </c>
      <c r="J15" t="inlineStr">
        <is>
          <t>Mittel</t>
        </is>
      </c>
      <c r="K15" t="inlineStr"/>
      <c r="L15" s="4">
        <f>WENN(I15="Abgeschlossen";0;HEUTE()-B15)</f>
        <v/>
      </c>
      <c r="M15" t="inlineStr">
        <is>
          <t>Intern</t>
        </is>
      </c>
      <c r="N15" t="inlineStr">
        <is>
          <t>3 Jahre</t>
        </is>
      </c>
      <c r="O15" s="5" t="n">
        <v>3200000</v>
      </c>
      <c r="P15" t="n">
        <v>4</v>
      </c>
      <c r="Q15" t="inlineStr">
        <is>
          <t>Bericht validiert</t>
        </is>
      </c>
      <c r="R15" s="2" t="inlineStr">
        <is>
          <t>04.06.2025</t>
        </is>
      </c>
      <c r="S15" t="inlineStr">
        <is>
          <t>Genehmigt</t>
        </is>
      </c>
      <c r="T15" t="inlineStr">
        <is>
          <t>COO</t>
        </is>
      </c>
    </row>
    <row r="16">
      <c r="A16" t="inlineStr">
        <is>
          <t>AN-2025-0015</t>
        </is>
      </c>
      <c r="B16" s="2" t="inlineStr">
        <is>
          <t>21.03.2025</t>
        </is>
      </c>
      <c r="C16" t="inlineStr">
        <is>
          <t>CHRO</t>
        </is>
      </c>
      <c r="D16" t="inlineStr">
        <is>
          <t>HR</t>
        </is>
      </c>
      <c r="E16" t="inlineStr">
        <is>
          <t>Aufgabe</t>
        </is>
      </c>
      <c r="F16" t="inlineStr">
        <is>
          <t>Mitarbeiterhandbuch Update</t>
        </is>
      </c>
      <c r="G16" t="inlineStr">
        <is>
          <t>Überarbeitung Policy B</t>
        </is>
      </c>
      <c r="H16" t="inlineStr">
        <is>
          <t>CHRO</t>
        </is>
      </c>
      <c r="I16" s="7" t="inlineStr">
        <is>
          <t>In Bearbeitung</t>
        </is>
      </c>
      <c r="J16" t="inlineStr">
        <is>
          <t>Niedrig</t>
        </is>
      </c>
      <c r="K16" s="2" t="inlineStr">
        <is>
          <t>30.09.2025</t>
        </is>
      </c>
      <c r="L16" s="4">
        <f>WENN(I16="Abgeschlossen";0;HEUTE()-B16)</f>
        <v/>
      </c>
      <c r="M16" t="inlineStr">
        <is>
          <t>Intern</t>
        </is>
      </c>
      <c r="N16" t="inlineStr">
        <is>
          <t>5 Jahre</t>
        </is>
      </c>
      <c r="O16" s="5" t="n">
        <v>0</v>
      </c>
      <c r="P16" t="n">
        <v>2</v>
      </c>
      <c r="Q16" t="inlineStr">
        <is>
          <t>Kapitel 3 überarbeitet</t>
        </is>
      </c>
      <c r="R16" s="2" t="inlineStr">
        <is>
          <t>22.03.2025</t>
        </is>
      </c>
      <c r="S16" t="inlineStr">
        <is>
          <t>Ausstehend</t>
        </is>
      </c>
      <c r="T16" t="inlineStr">
        <is>
          <t>CHRO</t>
        </is>
      </c>
    </row>
    <row r="17">
      <c r="A17" t="inlineStr">
        <is>
          <t>AN-2025-0016</t>
        </is>
      </c>
      <c r="B17" s="2" t="inlineStr">
        <is>
          <t>08.01.2025</t>
        </is>
      </c>
      <c r="C17" t="inlineStr">
        <is>
          <t>Leitung Recht</t>
        </is>
      </c>
      <c r="D17" t="inlineStr">
        <is>
          <t>Recht</t>
        </is>
      </c>
      <c r="E17" t="inlineStr">
        <is>
          <t>Sitzungsnotiz</t>
        </is>
      </c>
      <c r="F17" t="inlineStr">
        <is>
          <t>Regulatorisches Update</t>
        </is>
      </c>
      <c r="G17" t="inlineStr">
        <is>
          <t>Neue Vorgaben BaFin</t>
        </is>
      </c>
      <c r="H17" t="inlineStr">
        <is>
          <t>Leitung Recht</t>
        </is>
      </c>
      <c r="I17" s="6" t="inlineStr">
        <is>
          <t>Abgeschlossen</t>
        </is>
      </c>
      <c r="J17" t="inlineStr">
        <is>
          <t>Hoch</t>
        </is>
      </c>
      <c r="K17" t="inlineStr"/>
      <c r="L17" s="4">
        <f>WENN(I17="Abgeschlossen";0;HEUTE()-B17)</f>
        <v/>
      </c>
      <c r="M17" t="inlineStr">
        <is>
          <t>Streng vertraulich</t>
        </is>
      </c>
      <c r="N17" t="inlineStr">
        <is>
          <t>10 Jahre</t>
        </is>
      </c>
      <c r="O17" s="5" t="n">
        <v>0</v>
      </c>
      <c r="P17" t="n">
        <v>5</v>
      </c>
      <c r="Q17" t="inlineStr">
        <is>
          <t>Compliance-Maßnahmen gesetzt</t>
        </is>
      </c>
      <c r="R17" s="2" t="inlineStr">
        <is>
          <t>10.01.2025</t>
        </is>
      </c>
      <c r="S17" t="inlineStr">
        <is>
          <t>Genehmigt</t>
        </is>
      </c>
      <c r="T17" t="inlineStr">
        <is>
          <t>CCO</t>
        </is>
      </c>
    </row>
    <row r="18">
      <c r="A18" t="inlineStr">
        <is>
          <t>AN-2025-0017</t>
        </is>
      </c>
      <c r="B18" s="2" t="inlineStr">
        <is>
          <t>19.02.2025</t>
        </is>
      </c>
      <c r="C18" t="inlineStr">
        <is>
          <t>Leitung Finanzen</t>
        </is>
      </c>
      <c r="D18" t="inlineStr">
        <is>
          <t>Finanzen</t>
        </is>
      </c>
      <c r="E18" t="inlineStr">
        <is>
          <t>Aufgabe</t>
        </is>
      </c>
      <c r="F18" t="inlineStr">
        <is>
          <t>Kostenoptimierung Q1</t>
        </is>
      </c>
      <c r="G18" t="inlineStr">
        <is>
          <t>Sparmaßnahmen prüfen</t>
        </is>
      </c>
      <c r="H18" t="inlineStr">
        <is>
          <t>Leitung Finanzen</t>
        </is>
      </c>
      <c r="I18" s="6" t="inlineStr">
        <is>
          <t>Abgeschlossen</t>
        </is>
      </c>
      <c r="J18" t="inlineStr">
        <is>
          <t>Mittel</t>
        </is>
      </c>
      <c r="K18" t="inlineStr"/>
      <c r="L18" s="4">
        <f>WENN(I18="Abgeschlossen";0;HEUTE()-B18)</f>
        <v/>
      </c>
      <c r="M18" t="inlineStr">
        <is>
          <t>Intern</t>
        </is>
      </c>
      <c r="N18" t="inlineStr">
        <is>
          <t>5 Jahre</t>
        </is>
      </c>
      <c r="O18" s="5" t="n">
        <v>600000</v>
      </c>
      <c r="P18" t="n">
        <v>4</v>
      </c>
      <c r="Q18" t="inlineStr">
        <is>
          <t>Maßnahmen beschlossen</t>
        </is>
      </c>
      <c r="R18" s="2" t="inlineStr">
        <is>
          <t>22.02.2025</t>
        </is>
      </c>
      <c r="S18" t="inlineStr">
        <is>
          <t>Genehmigt</t>
        </is>
      </c>
      <c r="T18" t="inlineStr">
        <is>
          <t>CFO</t>
        </is>
      </c>
    </row>
    <row r="19">
      <c r="A19" t="inlineStr">
        <is>
          <t>AN-2025-0018</t>
        </is>
      </c>
      <c r="B19" s="2" t="inlineStr">
        <is>
          <t>27.05.2025</t>
        </is>
      </c>
      <c r="C19" t="inlineStr">
        <is>
          <t>Leitung Compliance</t>
        </is>
      </c>
      <c r="D19" t="inlineStr">
        <is>
          <t>Compliance</t>
        </is>
      </c>
      <c r="E19" t="inlineStr">
        <is>
          <t>Kurzmemo</t>
        </is>
      </c>
      <c r="F19" t="inlineStr">
        <is>
          <t>Datenschutz-Check</t>
        </is>
      </c>
      <c r="G19" t="inlineStr">
        <is>
          <t>Datenschutz-Folgenabschätzung</t>
        </is>
      </c>
      <c r="H19" t="inlineStr">
        <is>
          <t>Leitung Compliance</t>
        </is>
      </c>
      <c r="I19" s="8" t="inlineStr">
        <is>
          <t>Zur Prüfung</t>
        </is>
      </c>
      <c r="J19" t="inlineStr">
        <is>
          <t>Hoch</t>
        </is>
      </c>
      <c r="K19" s="2" t="inlineStr">
        <is>
          <t>15.06.2025</t>
        </is>
      </c>
      <c r="L19" s="4">
        <f>WENN(I19="Abgeschlossen";0;HEUTE()-B19)</f>
        <v/>
      </c>
      <c r="M19" t="inlineStr">
        <is>
          <t>Vertraulich</t>
        </is>
      </c>
      <c r="N19" t="inlineStr">
        <is>
          <t>5 Jahre</t>
        </is>
      </c>
      <c r="O19" s="5" t="n">
        <v>0</v>
      </c>
      <c r="P19" t="n">
        <v>5</v>
      </c>
      <c r="Q19" t="inlineStr">
        <is>
          <t>DPIA vorbereitet</t>
        </is>
      </c>
      <c r="R19" s="2" t="inlineStr">
        <is>
          <t>28.05.2025</t>
        </is>
      </c>
      <c r="S19" t="inlineStr">
        <is>
          <t>Ausstehend</t>
        </is>
      </c>
      <c r="T19" t="inlineStr">
        <is>
          <t>DPO</t>
        </is>
      </c>
    </row>
    <row r="20">
      <c r="A20" t="inlineStr">
        <is>
          <t>AN-2025-0019</t>
        </is>
      </c>
      <c r="B20" s="2" t="inlineStr">
        <is>
          <t>04.07.2025</t>
        </is>
      </c>
      <c r="C20" t="inlineStr">
        <is>
          <t>Referent Strategie</t>
        </is>
      </c>
      <c r="D20" t="inlineStr">
        <is>
          <t>Strategie</t>
        </is>
      </c>
      <c r="E20" t="inlineStr">
        <is>
          <t>Aufgabe</t>
        </is>
      </c>
      <c r="F20" t="inlineStr">
        <is>
          <t>Marktanalyse Segment Z</t>
        </is>
      </c>
      <c r="G20" t="inlineStr">
        <is>
          <t>Wachstumsprognose</t>
        </is>
      </c>
      <c r="H20" t="inlineStr">
        <is>
          <t>Referent Strategie</t>
        </is>
      </c>
      <c r="I20" s="3" t="inlineStr">
        <is>
          <t>Offen</t>
        </is>
      </c>
      <c r="J20" t="inlineStr">
        <is>
          <t>Mittel</t>
        </is>
      </c>
      <c r="K20" s="2" t="inlineStr">
        <is>
          <t>31.08.2025</t>
        </is>
      </c>
      <c r="L20" s="4">
        <f>WENN(I20="Abgeschlossen";0;HEUTE()-B20)</f>
        <v/>
      </c>
      <c r="M20" t="inlineStr">
        <is>
          <t>Intern</t>
        </is>
      </c>
      <c r="N20" t="inlineStr">
        <is>
          <t>5 Jahre</t>
        </is>
      </c>
      <c r="O20" s="5" t="n">
        <v>0</v>
      </c>
      <c r="P20" t="n">
        <v>3</v>
      </c>
      <c r="Q20" t="inlineStr">
        <is>
          <t>Datenlieferung angefragt</t>
        </is>
      </c>
      <c r="R20" s="2" t="inlineStr">
        <is>
          <t>05.07.2025</t>
        </is>
      </c>
      <c r="S20" t="inlineStr">
        <is>
          <t>Ausstehend</t>
        </is>
      </c>
      <c r="T20" t="inlineStr">
        <is>
          <t>Leitung Strategie</t>
        </is>
      </c>
    </row>
    <row r="21">
      <c r="A21" t="inlineStr">
        <is>
          <t>AN-2025-0020</t>
        </is>
      </c>
      <c r="B21" s="2" t="inlineStr">
        <is>
          <t>16.04.2025</t>
        </is>
      </c>
      <c r="C21" t="inlineStr">
        <is>
          <t>CIO</t>
        </is>
      </c>
      <c r="D21" t="inlineStr">
        <is>
          <t>IT</t>
        </is>
      </c>
      <c r="E21" t="inlineStr">
        <is>
          <t>Entscheidung</t>
        </is>
      </c>
      <c r="F21" t="inlineStr">
        <is>
          <t>Cloud-Provider Wahl</t>
        </is>
      </c>
      <c r="G21" t="inlineStr">
        <is>
          <t>Entscheidung Multi-Cloud Partner</t>
        </is>
      </c>
      <c r="H21" t="inlineStr">
        <is>
          <t>CIO</t>
        </is>
      </c>
      <c r="I21" s="6" t="inlineStr">
        <is>
          <t>Genehmigt</t>
        </is>
      </c>
      <c r="J21" t="inlineStr">
        <is>
          <t>Hoch</t>
        </is>
      </c>
      <c r="K21" t="inlineStr"/>
      <c r="L21" s="4">
        <f>WENN(I21="Abgeschlossen";0;HEUTE()-B21)</f>
        <v/>
      </c>
      <c r="M21" t="inlineStr">
        <is>
          <t>Vertraulich</t>
        </is>
      </c>
      <c r="N21" t="inlineStr">
        <is>
          <t>10 Jahre</t>
        </is>
      </c>
      <c r="O21" s="5" t="n">
        <v>1800000</v>
      </c>
      <c r="P21" t="n">
        <v>5</v>
      </c>
      <c r="Q21" t="inlineStr">
        <is>
          <t>Angebot genehmigt</t>
        </is>
      </c>
      <c r="R21" s="2" t="inlineStr">
        <is>
          <t>17.04.2025</t>
        </is>
      </c>
      <c r="S21" t="inlineStr">
        <is>
          <t>Genehmigt</t>
        </is>
      </c>
      <c r="T21" t="inlineStr">
        <is>
          <t>CEO</t>
        </is>
      </c>
    </row>
  </sheetData>
  <dataValidations count="9">
    <dataValidation sqref="C2:C100" showDropDown="0" showInputMessage="0" showErrorMessage="0" allowBlank="0" type="list">
      <formula1>"Sekretariat Vorstand,Leitung Finanzen,Leitung Recht,Leitung Compliance,CHRO,CIO,Leitung Vertrieb,Referent Strategie"</formula1>
    </dataValidation>
    <dataValidation sqref="D2:D100" showDropDown="0" showInputMessage="0" showErrorMessage="0" allowBlank="0" type="list">
      <formula1>"Vorstand,Finanzen,Recht,Compliance,HR,IT,Vertrieb,Strategie"</formula1>
    </dataValidation>
    <dataValidation sqref="E2:E100" showDropDown="0" showInputMessage="0" showErrorMessage="0" allowBlank="0" type="list">
      <formula1>"Sitzungsnotiz,Entscheidung,Aufgabe,Bericht,Kurzmemo"</formula1>
    </dataValidation>
    <dataValidation sqref="H2:H100" showDropDown="0" showInputMessage="0" showErrorMessage="0" allowBlank="0" type="list">
      <formula1>"Sekretariat Vorstand,Leitung Finanzen,Leitung Recht,Leitung Compliance,CHRO,CIO,Leitung Vertrieb,Referent Strategie"</formula1>
    </dataValidation>
    <dataValidation sqref="I2:I100" showDropDown="0" showInputMessage="0" showErrorMessage="0" allowBlank="0" type="list">
      <formula1>"Offen,In Bearbeitung,Zur Prüfung,Genehmigt,Abgeschlossen,Abgelehnt"</formula1>
    </dataValidation>
    <dataValidation sqref="J2:J100" showDropDown="0" showInputMessage="0" showErrorMessage="0" allowBlank="0" type="list">
      <formula1>"Hoch,Mittel,Niedrig"</formula1>
    </dataValidation>
    <dataValidation sqref="M2:M100" showDropDown="0" showInputMessage="0" showErrorMessage="0" allowBlank="0" type="list">
      <formula1>"Öffentlich,Intern,Vertraulich,Streng vertraulich"</formula1>
    </dataValidation>
    <dataValidation sqref="N2:N100" showDropDown="0" showInputMessage="0" showErrorMessage="0" allowBlank="0" type="list">
      <formula1>"3 Jahre,5 Jahre,10 Jahre,dauerhaft"</formula1>
    </dataValidation>
    <dataValidation sqref="S2:S100" showDropDown="0" showInputMessage="0" showErrorMessage="0" allowBlank="0" type="list">
      <formula1>"Nicht erforderlich,Ausstehend,Genehmigt,Abgelehnt"</formula1>
    </dataValidation>
  </dataValidations>
  <pageMargins left="0.75" right="0.75" top="1" bottom="1" header="0.5" footer="0.5"/>
  <pageSetup orientation="portrait" paperSize="9"/>
  <headerFooter>
    <oddHeader>&amp;LLogo&amp;CAktennotiz Vorlage - Unternehmensname&amp;R&amp;D</oddHeader>
    <oddFooter>&amp;CVertraulich – Nur für berechtigte Empfänger – Aufbewahrungsfrist beachten&amp;RSeite &amp;P von &amp;N</oddFooter>
    <evenHeader/>
    <evenFooter/>
    <firstHeader/>
    <firstFooter/>
  </headerFooter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J3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</cols>
  <sheetData>
    <row r="1">
      <c r="A1" s="9" t="inlineStr">
        <is>
          <t>Logo-Platzhalter (PNG einfügen)</t>
        </is>
      </c>
      <c r="G1" s="10" t="inlineStr">
        <is>
          <t>Report-Datum:</t>
        </is>
      </c>
      <c r="H1" s="11">
        <f>HEUTE()</f>
        <v/>
      </c>
    </row>
    <row r="2"/>
    <row r="4">
      <c r="A4" s="12" t="inlineStr">
        <is>
          <t>Gesamtanzahl Aktennotizen</t>
        </is>
      </c>
      <c r="C4" s="12" t="inlineStr">
        <is>
          <t>Offene Einträge</t>
        </is>
      </c>
      <c r="E4" s="12" t="inlineStr">
        <is>
          <t>Durchschnitt Tage offen</t>
        </is>
      </c>
      <c r="G4" s="12" t="inlineStr">
        <is>
          <t>Finanzieller Gesamt-Impact</t>
        </is>
      </c>
      <c r="I4" s="12" t="inlineStr">
        <is>
          <t>Anteil vertraulicher Einträge (%)</t>
        </is>
      </c>
    </row>
    <row r="5">
      <c r="A5" s="13">
        <f>ANZAHL2(Aktennotiz_Master!A:A)-1</f>
        <v/>
      </c>
      <c r="C5" s="13">
        <f>ZÄHLENWENN(Aktennotiz_Master!I:I;"Offen")</f>
        <v/>
      </c>
      <c r="E5" s="13">
        <f>WENN(ZÄHLENWENN(Aktennotiz_Master!I:I;"&lt;&gt;Abgeschlossen")=0;0;SUMMEWENN(Aktennotiz_Master!I:I;"&lt;&gt;Abgeschlossen";Aktennotiz_Master!L:L)/ZÄHLENWENN(Aktennotiz_Master!I:I;"&lt;&gt;Abgeschlossen"))</f>
        <v/>
      </c>
      <c r="G5" s="14">
        <f>SUMME(Aktennotiz_Master!O:O)</f>
        <v/>
      </c>
      <c r="I5" s="15">
        <f>WENN(ANZAHL2(Aktennotiz_Master!A:A)-1=0;0;(ZÄHLENWENN(Aktennotiz_Master!M:M;"Vertraulich")+ZÄHLENWENN(Aktennotiz_Master!M:M;"Streng vertraulich"))/(ANZAHL2(Aktennotiz_Master!A:A)-1))</f>
        <v/>
      </c>
    </row>
    <row r="8">
      <c r="A8" s="16" t="inlineStr">
        <is>
          <t>Bereich</t>
        </is>
      </c>
      <c r="B8" s="16" t="inlineStr">
        <is>
          <t>Offen</t>
        </is>
      </c>
      <c r="C8" s="16" t="inlineStr">
        <is>
          <t>In Bearbeitung</t>
        </is>
      </c>
      <c r="D8" s="16" t="inlineStr">
        <is>
          <t>Abgeschlossen</t>
        </is>
      </c>
    </row>
    <row r="9">
      <c r="A9" t="inlineStr">
        <is>
          <t>Vorstand</t>
        </is>
      </c>
      <c r="B9">
        <f>ZÄHLENWENNS(Aktennotiz_Master!D:D;"Vorstand";Aktennotiz_Master!I:I;"Offen")</f>
        <v/>
      </c>
      <c r="C9">
        <f>ZÄHLENWENNS(Aktennotiz_Master!D:D;"Vorstand";Aktennotiz_Master!I:I;"In Bearbeitung")</f>
        <v/>
      </c>
      <c r="D9">
        <f>ZÄHLENWENNS(Aktennotiz_Master!D:D;"Vorstand";Aktennotiz_Master!I:I;"Abgeschlossen")</f>
        <v/>
      </c>
    </row>
    <row r="10">
      <c r="A10" t="inlineStr">
        <is>
          <t>Finanzen</t>
        </is>
      </c>
      <c r="B10">
        <f>ZÄHLENWENNS(Aktennotiz_Master!D:D;"Finanzen";Aktennotiz_Master!I:I;"Offen")</f>
        <v/>
      </c>
      <c r="C10">
        <f>ZÄHLENWENNS(Aktennotiz_Master!D:D;"Finanzen";Aktennotiz_Master!I:I;"In Bearbeitung")</f>
        <v/>
      </c>
      <c r="D10">
        <f>ZÄHLENWENNS(Aktennotiz_Master!D:D;"Finanzen";Aktennotiz_Master!I:I;"Abgeschlossen")</f>
        <v/>
      </c>
    </row>
    <row r="11">
      <c r="A11" t="inlineStr">
        <is>
          <t>Recht</t>
        </is>
      </c>
      <c r="B11">
        <f>ZÄHLENWENNS(Aktennotiz_Master!D:D;"Recht";Aktennotiz_Master!I:I;"Offen")</f>
        <v/>
      </c>
      <c r="C11">
        <f>ZÄHLENWENNS(Aktennotiz_Master!D:D;"Recht";Aktennotiz_Master!I:I;"In Bearbeitung")</f>
        <v/>
      </c>
      <c r="D11">
        <f>ZÄHLENWENNS(Aktennotiz_Master!D:D;"Recht";Aktennotiz_Master!I:I;"Abgeschlossen")</f>
        <v/>
      </c>
    </row>
    <row r="12">
      <c r="A12" t="inlineStr">
        <is>
          <t>Compliance</t>
        </is>
      </c>
      <c r="B12">
        <f>ZÄHLENWENNS(Aktennotiz_Master!D:D;"Compliance";Aktennotiz_Master!I:I;"Offen")</f>
        <v/>
      </c>
      <c r="C12">
        <f>ZÄHLENWENNS(Aktennotiz_Master!D:D;"Compliance";Aktennotiz_Master!I:I;"In Bearbeitung")</f>
        <v/>
      </c>
      <c r="D12">
        <f>ZÄHLENWENNS(Aktennotiz_Master!D:D;"Compliance";Aktennotiz_Master!I:I;"Abgeschlossen")</f>
        <v/>
      </c>
    </row>
    <row r="13">
      <c r="A13" t="inlineStr">
        <is>
          <t>HR</t>
        </is>
      </c>
      <c r="B13">
        <f>ZÄHLENWENNS(Aktennotiz_Master!D:D;"HR";Aktennotiz_Master!I:I;"Offen")</f>
        <v/>
      </c>
      <c r="C13">
        <f>ZÄHLENWENNS(Aktennotiz_Master!D:D;"HR";Aktennotiz_Master!I:I;"In Bearbeitung")</f>
        <v/>
      </c>
      <c r="D13">
        <f>ZÄHLENWENNS(Aktennotiz_Master!D:D;"HR";Aktennotiz_Master!I:I;"Abgeschlossen")</f>
        <v/>
      </c>
    </row>
    <row r="14">
      <c r="A14" t="inlineStr">
        <is>
          <t>IT</t>
        </is>
      </c>
      <c r="B14">
        <f>ZÄHLENWENNS(Aktennotiz_Master!D:D;"IT";Aktennotiz_Master!I:I;"Offen")</f>
        <v/>
      </c>
      <c r="C14">
        <f>ZÄHLENWENNS(Aktennotiz_Master!D:D;"IT";Aktennotiz_Master!I:I;"In Bearbeitung")</f>
        <v/>
      </c>
      <c r="D14">
        <f>ZÄHLENWENNS(Aktennotiz_Master!D:D;"IT";Aktennotiz_Master!I:I;"Abgeschlossen")</f>
        <v/>
      </c>
    </row>
    <row r="15">
      <c r="A15" t="inlineStr">
        <is>
          <t>Vertrieb</t>
        </is>
      </c>
      <c r="B15">
        <f>ZÄHLENWENNS(Aktennotiz_Master!D:D;"Vertrieb";Aktennotiz_Master!I:I;"Offen")</f>
        <v/>
      </c>
      <c r="C15">
        <f>ZÄHLENWENNS(Aktennotiz_Master!D:D;"Vertrieb";Aktennotiz_Master!I:I;"In Bearbeitung")</f>
        <v/>
      </c>
      <c r="D15">
        <f>ZÄHLENWENNS(Aktennotiz_Master!D:D;"Vertrieb";Aktennotiz_Master!I:I;"Abgeschlossen")</f>
        <v/>
      </c>
    </row>
    <row r="16">
      <c r="A16" t="inlineStr">
        <is>
          <t>Strategie</t>
        </is>
      </c>
      <c r="B16">
        <f>ZÄHLENWENNS(Aktennotiz_Master!D:D;"Strategie";Aktennotiz_Master!I:I;"Offen")</f>
        <v/>
      </c>
      <c r="C16">
        <f>ZÄHLENWENNS(Aktennotiz_Master!D:D;"Strategie";Aktennotiz_Master!I:I;"In Bearbeitung")</f>
        <v/>
      </c>
      <c r="D16">
        <f>ZÄHLENWENNS(Aktennotiz_Master!D:D;"Strategie";Aktennotiz_Master!I:I;"Abgeschlossen")</f>
        <v/>
      </c>
    </row>
    <row r="18">
      <c r="A18" s="16" t="inlineStr">
        <is>
          <t>Klassifikation</t>
        </is>
      </c>
      <c r="B18" s="16" t="inlineStr">
        <is>
          <t>Anzahl</t>
        </is>
      </c>
    </row>
    <row r="19">
      <c r="A19" t="inlineStr">
        <is>
          <t>Öffentlich</t>
        </is>
      </c>
      <c r="B19">
        <f>ZÄHLENWENN(Aktennotiz_Master!M:M;"Öffentlich")</f>
        <v/>
      </c>
    </row>
    <row r="20">
      <c r="A20" t="inlineStr">
        <is>
          <t>Intern</t>
        </is>
      </c>
      <c r="B20">
        <f>ZÄHLENWENN(Aktennotiz_Master!M:M;"Intern")</f>
        <v/>
      </c>
    </row>
    <row r="21">
      <c r="A21" t="inlineStr">
        <is>
          <t>Vertraulich</t>
        </is>
      </c>
      <c r="B21">
        <f>ZÄHLENWENN(Aktennotiz_Master!M:M;"Vertraulich")</f>
        <v/>
      </c>
    </row>
    <row r="22">
      <c r="A22" t="inlineStr">
        <is>
          <t>Streng vertraulich</t>
        </is>
      </c>
      <c r="B22">
        <f>ZÄHLENWENN(Aktennotiz_Master!M:M;"Streng vertraulich")</f>
        <v/>
      </c>
    </row>
    <row r="25">
      <c r="A25" s="17" t="inlineStr">
        <is>
          <t>→ Audit &amp; Versionierung</t>
        </is>
      </c>
    </row>
    <row r="27">
      <c r="A27" s="18" t="inlineStr">
        <is>
          <t>Template erstellt gemäß Corporate Governance Standards — DSGVO-konform</t>
        </is>
      </c>
    </row>
    <row r="29">
      <c r="A29" s="19" t="inlineStr">
        <is>
          <t>Bedienungsanleitung:</t>
        </is>
      </c>
    </row>
    <row r="30">
      <c r="A30" s="20" t="inlineStr">
        <is>
          <t>• Neue Aktennotizen im Tab 'Aktennotiz_Master' eingeben</t>
        </is>
      </c>
    </row>
    <row r="31">
      <c r="A31" s="20" t="inlineStr">
        <is>
          <t>• DropDown-Felder für konsistente Eingaben nutzen</t>
        </is>
      </c>
    </row>
    <row r="32">
      <c r="A32" s="20" t="inlineStr">
        <is>
          <t>• Jede Änderung im Tab 'Audit &amp; Versionierung' dokumentieren</t>
        </is>
      </c>
    </row>
    <row r="33">
      <c r="A33" s="20" t="inlineStr">
        <is>
          <t>• Dashboard aktualisiert sich automatisch basierend auf Masterdaten</t>
        </is>
      </c>
    </row>
  </sheetData>
  <mergeCells count="11">
    <mergeCell ref="A4:B4"/>
    <mergeCell ref="G4:H4"/>
    <mergeCell ref="E4:F4"/>
    <mergeCell ref="I4:J4"/>
    <mergeCell ref="C5:D5"/>
    <mergeCell ref="A5:B5"/>
    <mergeCell ref="G5:H5"/>
    <mergeCell ref="E5:F5"/>
    <mergeCell ref="I5:J5"/>
    <mergeCell ref="A1:E2"/>
    <mergeCell ref="C4:D4"/>
  </mergeCells>
  <hyperlinks>
    <hyperlink xmlns:r="http://schemas.openxmlformats.org/officeDocument/2006/relationships" ref="A25" r:id="rId1"/>
  </hyperlinks>
  <pageMargins left="0.75" right="0.75" top="1" bottom="1" header="0.5" footer="0.5"/>
  <pageSetup orientation="portrait" paperSize="9"/>
  <headerFooter>
    <oddHeader>&amp;LLogo&amp;CAktennotiz Vorlage - Unternehmensname&amp;R&amp;D</oddHeader>
    <oddFooter>&amp;CVertraulich – Nur für berechtigte Empfänger – Aufbewahrungsfrist beachten&amp;RSeite &amp;P von &amp;N</oddFooter>
    <evenHeader/>
    <evenFooter/>
    <firstHeader/>
    <firstFooter/>
  </headerFooter>
  <drawing xmlns:r="http://schemas.openxmlformats.org/officeDocument/2006/relationships" r:id="rId2"/>
</worksheet>
</file>

<file path=xl/worksheets/sheet3.xml><?xml version="1.0" encoding="utf-8"?>
<worksheet xmlns="http://schemas.openxmlformats.org/spreadsheetml/2006/main">
  <sheetPr>
    <tabColor rgb="004B5563"/>
    <outlinePr summaryBelow="1" summaryRight="1"/>
    <pageSetUpPr/>
  </sheetPr>
  <dimension ref="A1:I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6" customWidth="1" min="3" max="3"/>
    <col width="50" customWidth="1" min="4" max="4"/>
    <col width="24" customWidth="1" min="5" max="5"/>
    <col width="14" customWidth="1" min="6" max="6"/>
    <col width="14" customWidth="1" min="7" max="7"/>
    <col width="24" customWidth="1" min="8" max="8"/>
    <col width="20" customWidth="1" min="9" max="9"/>
  </cols>
  <sheetData>
    <row r="1">
      <c r="A1" s="21" t="inlineStr">
        <is>
          <t>Log-ID</t>
        </is>
      </c>
      <c r="B1" s="21" t="inlineStr">
        <is>
          <t>Betroffene Aktennotiz ID</t>
        </is>
      </c>
      <c r="C1" s="21" t="inlineStr">
        <is>
          <t>Aktion</t>
        </is>
      </c>
      <c r="D1" s="21" t="inlineStr">
        <is>
          <t>Kurzbeschreibung der Änderung</t>
        </is>
      </c>
      <c r="E1" s="21" t="inlineStr">
        <is>
          <t>Rolle</t>
        </is>
      </c>
      <c r="F1" s="21" t="inlineStr">
        <is>
          <t>Änderungsdatum</t>
        </is>
      </c>
      <c r="G1" s="21" t="inlineStr">
        <is>
          <t>Versionsnummer</t>
        </is>
      </c>
      <c r="H1" s="21" t="inlineStr">
        <is>
          <t>Prüfvermerk</t>
        </is>
      </c>
      <c r="I1" s="21" t="inlineStr">
        <is>
          <t>Audit-Referenz</t>
        </is>
      </c>
    </row>
    <row r="2">
      <c r="A2" t="inlineStr">
        <is>
          <t>AUD-2025-07-15-01</t>
        </is>
      </c>
      <c r="B2" t="inlineStr">
        <is>
          <t>AN-2025-0001</t>
        </is>
      </c>
      <c r="C2" t="inlineStr">
        <is>
          <t>Erstellt</t>
        </is>
      </c>
      <c r="D2" t="inlineStr">
        <is>
          <t>Initialeintrag Protokoll Vorstand 15.07</t>
        </is>
      </c>
      <c r="E2" t="inlineStr">
        <is>
          <t>Sekretariat Vorstand</t>
        </is>
      </c>
      <c r="F2" s="2" t="inlineStr">
        <is>
          <t>15.07.2025</t>
        </is>
      </c>
      <c r="G2" t="inlineStr">
        <is>
          <t>v1.0</t>
        </is>
      </c>
      <c r="H2" t="inlineStr">
        <is>
          <t>SOX-NA</t>
        </is>
      </c>
      <c r="I2" t="inlineStr">
        <is>
          <t>-</t>
        </is>
      </c>
    </row>
    <row r="3">
      <c r="A3" t="inlineStr">
        <is>
          <t>AUD-2025-06-03-01</t>
        </is>
      </c>
      <c r="B3" t="inlineStr">
        <is>
          <t>AN-2025-0002</t>
        </is>
      </c>
      <c r="C3" t="inlineStr">
        <is>
          <t>Genehmigt</t>
        </is>
      </c>
      <c r="D3" t="inlineStr">
        <is>
          <t>Budget Q3 genehmigt CFO</t>
        </is>
      </c>
      <c r="E3" t="inlineStr">
        <is>
          <t>CFO</t>
        </is>
      </c>
      <c r="F3" s="2" t="inlineStr">
        <is>
          <t>03.06.2025</t>
        </is>
      </c>
      <c r="G3" t="inlineStr">
        <is>
          <t>v1.0</t>
        </is>
      </c>
      <c r="H3" t="inlineStr">
        <is>
          <t>SOX-Check OK</t>
        </is>
      </c>
      <c r="I3" t="inlineStr">
        <is>
          <t>SOX-2025-FI-01</t>
        </is>
      </c>
    </row>
    <row r="4">
      <c r="A4" t="inlineStr">
        <is>
          <t>AUD-2025-04-29-01</t>
        </is>
      </c>
      <c r="B4" t="inlineStr">
        <is>
          <t>AN-2025-0004</t>
        </is>
      </c>
      <c r="C4" t="inlineStr">
        <is>
          <t>Geändert</t>
        </is>
      </c>
      <c r="D4" t="inlineStr">
        <is>
          <t>Kontrollplan hinzugefügt</t>
        </is>
      </c>
      <c r="E4" t="inlineStr">
        <is>
          <t>Leitung Compliance</t>
        </is>
      </c>
      <c r="F4" s="2" t="inlineStr">
        <is>
          <t>29.04.2025</t>
        </is>
      </c>
      <c r="G4" t="inlineStr">
        <is>
          <t>v1.1</t>
        </is>
      </c>
      <c r="H4" t="inlineStr">
        <is>
          <t>ISO27001-Impakt geprüft</t>
        </is>
      </c>
      <c r="I4" t="inlineStr">
        <is>
          <t>ISO-2025-IT-02</t>
        </is>
      </c>
    </row>
    <row r="5">
      <c r="A5" t="inlineStr">
        <is>
          <t>AUD-2025-02-15-01</t>
        </is>
      </c>
      <c r="B5" t="inlineStr">
        <is>
          <t>AN-2025-0006</t>
        </is>
      </c>
      <c r="C5" t="inlineStr">
        <is>
          <t>Genehmigt</t>
        </is>
      </c>
      <c r="D5" t="inlineStr">
        <is>
          <t>IT-Security Review abgeschlossen</t>
        </is>
      </c>
      <c r="E5" t="inlineStr">
        <is>
          <t>CISO</t>
        </is>
      </c>
      <c r="F5" s="2" t="inlineStr">
        <is>
          <t>15.02.2025</t>
        </is>
      </c>
      <c r="G5" t="inlineStr">
        <is>
          <t>v1.0</t>
        </is>
      </c>
      <c r="H5" t="inlineStr">
        <is>
          <t>PenTest dokumentiert</t>
        </is>
      </c>
      <c r="I5" t="inlineStr">
        <is>
          <t>SEC-2025-02</t>
        </is>
      </c>
    </row>
    <row r="6">
      <c r="A6" t="inlineStr">
        <is>
          <t>AUD-2025-06-04-01</t>
        </is>
      </c>
      <c r="B6" t="inlineStr">
        <is>
          <t>AN-2025-0014</t>
        </is>
      </c>
      <c r="C6" t="inlineStr">
        <is>
          <t>Genehmigt</t>
        </is>
      </c>
      <c r="D6" t="inlineStr">
        <is>
          <t>Sales Pipeline Q2 validiert</t>
        </is>
      </c>
      <c r="E6" t="inlineStr">
        <is>
          <t>COO</t>
        </is>
      </c>
      <c r="F6" s="2" t="inlineStr">
        <is>
          <t>04.06.2025</t>
        </is>
      </c>
      <c r="G6" t="inlineStr">
        <is>
          <t>v1.0</t>
        </is>
      </c>
      <c r="H6" t="inlineStr">
        <is>
          <t>KPI-Review OK</t>
        </is>
      </c>
      <c r="I6" t="inlineStr">
        <is>
          <t>-</t>
        </is>
      </c>
    </row>
    <row r="7">
      <c r="A7" t="inlineStr">
        <is>
          <t>AUD-2025-01-10-01</t>
        </is>
      </c>
      <c r="B7" t="inlineStr">
        <is>
          <t>AN-2025-0016</t>
        </is>
      </c>
      <c r="C7" t="inlineStr">
        <is>
          <t>Genehmigt</t>
        </is>
      </c>
      <c r="D7" t="inlineStr">
        <is>
          <t>Regulatorische Vorgaben implementiert</t>
        </is>
      </c>
      <c r="E7" t="inlineStr">
        <is>
          <t>CCO</t>
        </is>
      </c>
      <c r="F7" s="2" t="inlineStr">
        <is>
          <t>10.01.2025</t>
        </is>
      </c>
      <c r="G7" t="inlineStr">
        <is>
          <t>v1.0</t>
        </is>
      </c>
      <c r="H7" t="inlineStr">
        <is>
          <t>BaFin-konform</t>
        </is>
      </c>
      <c r="I7" t="inlineStr">
        <is>
          <t>REG-2025-01</t>
        </is>
      </c>
    </row>
    <row r="8">
      <c r="A8" t="inlineStr">
        <is>
          <t>AUD-2025-02-22-01</t>
        </is>
      </c>
      <c r="B8" t="inlineStr">
        <is>
          <t>AN-2025-0017</t>
        </is>
      </c>
      <c r="C8" t="inlineStr">
        <is>
          <t>Status geändert</t>
        </is>
      </c>
      <c r="D8" t="inlineStr">
        <is>
          <t>Kostenoptimierung abgeschlossen</t>
        </is>
      </c>
      <c r="E8" t="inlineStr">
        <is>
          <t>CFO</t>
        </is>
      </c>
      <c r="F8" s="2" t="inlineStr">
        <is>
          <t>22.02.2025</t>
        </is>
      </c>
      <c r="G8" t="inlineStr">
        <is>
          <t>v1.1</t>
        </is>
      </c>
      <c r="H8" t="inlineStr">
        <is>
          <t>Budget-Impakt dokumentiert</t>
        </is>
      </c>
      <c r="I8" t="inlineStr">
        <is>
          <t>FIN-2025-Q1</t>
        </is>
      </c>
    </row>
    <row r="9">
      <c r="A9" t="inlineStr">
        <is>
          <t>AUD-2025-04-17-01</t>
        </is>
      </c>
      <c r="B9" t="inlineStr">
        <is>
          <t>AN-2025-0020</t>
        </is>
      </c>
      <c r="C9" t="inlineStr">
        <is>
          <t>Genehmigt</t>
        </is>
      </c>
      <c r="D9" t="inlineStr">
        <is>
          <t>Cloud-Provider Entscheidung final</t>
        </is>
      </c>
      <c r="E9" t="inlineStr">
        <is>
          <t>CEO</t>
        </is>
      </c>
      <c r="F9" s="2" t="inlineStr">
        <is>
          <t>17.04.2025</t>
        </is>
      </c>
      <c r="G9" t="inlineStr">
        <is>
          <t>v1.0</t>
        </is>
      </c>
      <c r="H9" t="inlineStr">
        <is>
          <t>Multi-Cloud Strategie genehmigt</t>
        </is>
      </c>
      <c r="I9" t="inlineStr">
        <is>
          <t>STRAT-2025-04</t>
        </is>
      </c>
    </row>
    <row r="12">
      <c r="A12" s="22" t="inlineStr">
        <is>
          <t>HINWEIS: Dieses Blatt ist schreibgeschützt. Passwort: BitteÄndern!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727"/>
  <dataValidations count="1">
    <dataValidation sqref="C2:C100" showDropDown="0" showInputMessage="0" showErrorMessage="0" allowBlank="0" type="list">
      <formula1>"Erstellt,Geändert,Status geändert,Genehmigt,Abgelehnt,Gelöscht"</formula1>
    </dataValidation>
  </dataValidations>
  <pageMargins left="0.75" right="0.75" top="1" bottom="1" header="0.5" footer="0.5"/>
  <pageSetup orientation="portrait" paperSize="9"/>
  <headerFooter>
    <oddHeader>&amp;LLogo&amp;CAktennotiz Vorlage - Unternehmensname&amp;R&amp;D</oddHeader>
    <oddFooter>&amp;CVertraulich – Nur für berechtigte Empfänger – Aufbewahrungsfrist beachten&amp;RSeite &amp;P von &amp;N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Aktennotiz Vorlage - Unternehmensname</dc:title>
  <dcterms:created xmlns:dcterms="http://purl.org/dc/terms/" xmlns:xsi="http://www.w3.org/2001/XMLSchema-instance" xsi:type="dcterms:W3CDTF">2025-12-06T17:27:28Z</dcterms:created>
  <dcterms:modified xmlns:dcterms="http://purl.org/dc/terms/" xmlns:xsi="http://www.w3.org/2001/XMLSchema-instance" xsi:type="dcterms:W3CDTF">2025-12-06T17:27:28Z</dcterms:modified>
  <cp:category>Governance / Compliance</cp:category>
  <cp:keywords>Aktennotiz, Governance, Compliance, Audit</cp:keywords>
</cp:coreProperties>
</file>